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<sst xmlns="http://schemas.openxmlformats.org/spreadsheetml/2006/main" count="149" uniqueCount="149">
  <si>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</si>
  <si>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</si>
  <si>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</si>
  <si>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</si>
  <si>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</si>
  <si>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</si>
  <si>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</si>
  <si>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</si>
  <si>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</si>
  <si>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</si>
  <si>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</si>
  <si>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</si>
  <si>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</si>
  <si>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</si>
  <si>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</si>
  <si>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</si>
  <si>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</si>
  <si>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</si>
  <si>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</si>
  <si>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</si>
  <si>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</si>
  <si>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</si>
  <si>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</si>
  <si>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</si>
  <si>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</si>
  <si>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</si>
  <si>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</si>
  <si>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</si>
  <si>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</si>
  <si>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</si>
  <si>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</si>
  <si>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</si>
  <si>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</si>
  <si>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</si>
  <si>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</si>
  <si>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</si>
  <si>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</si>
  <si>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</si>
  <si>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</si>
  <si>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</si>
  <si>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</si>
  <si>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</si>
  <si>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</si>
  <si>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</si>
  <si>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</si>
  <si>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</si>
  <si>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</si>
  <si>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</si>
  <si>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</si>
  <si>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</si>
  <si>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</si>
  <si>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</si>
  <si>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</si>
  <si>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</si>
  <si>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</si>
  <si>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</si>
  <si>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</si>
  <si>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</si>
  <si>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</si>
  <si>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</si>
  <si>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</si>
  <si>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</si>
  <si>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</si>
  <si>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</si>
  <si>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</si>
  <si>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</si>
  <si>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</si>
  <si>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</si>
  <si>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</si>
  <si>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</si>
  <si>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</si>
  <si>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</si>
  <si>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</si>
  <si>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</si>
  <si>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</si>
  <si>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</si>
  <si>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</si>
  <si>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</si>
  <si>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</si>
  <si>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</si>
  <si>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</si>
  <si>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</si>
  <si>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</si>
  <si>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</si>
  <si>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</si>
  <si>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</si>
  <si>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</si>
  <si>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</si>
  <si>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</si>
  <si>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</si>
  <si>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</si>
  <si>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</si>
  <si>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</si>
  <si>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</si>
  <si>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</si>
  <si>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</si>
  <si>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</si>
  <si>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</si>
  <si>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</si>
  <si>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</si>
  <si>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</si>
  <si>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</si>
  <si>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</si>
  <si>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</si>
  <si>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</si>
  <si>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</si>
  <si>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</si>
  <si>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</si>
  <si>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</si>
  <si>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</si>
  <si>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</si>
  <si>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</si>
  <si>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</si>
  <si>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</si>
  <si>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</si>
  <si>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</si>
  <si>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</si>
  <si>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</si>
  <si>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</si>
  <si>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</si>
  <si>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</si>
  <si>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</si>
  <si>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Высшее образование</t>
  </si>
  <si>
    <t>0405</t>
  </si>
  <si>
    <t>0703</t>
  </si>
  <si>
    <t>отклонение (факт 2017-2016)</t>
  </si>
  <si>
    <t>Дополнительное образование детей</t>
  </si>
  <si>
    <t>НАЛОГОВЫЕ ДОХОДЫ</t>
  </si>
  <si>
    <t xml:space="preserve">налог на имущество физических лиц </t>
  </si>
  <si>
    <t>налог на игорный бизнес</t>
  </si>
  <si>
    <t>земельный налог</t>
  </si>
  <si>
    <t>Сумма платежа (перерасчеты, недоимка и задолженность по соответствующему платежу, в том числе по отмененному)</t>
  </si>
  <si>
    <t>НЕНАЛОГОВЫЕ ДОХОДЫ</t>
  </si>
  <si>
    <t>Доходы от сдачи в аренду имущества, находящегося в  муниципальной собственности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</si>
  <si>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</si>
  <si>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</si>
  <si>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</si>
  <si>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Прочие безвозмедные поступления</t>
  </si>
  <si>
    <t>ВОЗВРАТ СУБВЕНЦИЙ</t>
  </si>
  <si>
    <t>Сельское хозяйство и рыболовство</t>
  </si>
  <si>
    <t>Уточненный план на 2017 год</t>
  </si>
  <si>
    <t>Отчет об исполнении консолидированного бюджета  Гагаринского района Смоленской области за 9 месяцев 2017 года</t>
  </si>
  <si>
    <t>Исполнено за 9 месяцев 2017 года</t>
  </si>
  <si>
    <t>% исполнения за 9 месяцев 2017 года</t>
  </si>
  <si>
    <t>Исполнено за 9 месяцев 2016 года</t>
  </si>
  <si>
    <t>% исполнения за 9 месяцев 2016 года</t>
  </si>
  <si>
    <t>0107</t>
  </si>
  <si>
    <t>Обеспечение проведения выборов и референдумов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</si>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</sst>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9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0" fontId="34" fillId="0" borderId="2">
      <alignment horizontal="left" vertical="top" wrapText="1"/>
      <protection/>
    </xf>
    <xf numFmtId="4" fontId="35" fillId="19" borderId="2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0" fontId="2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3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0" fontId="3" fillId="33" borderId="14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vertical="top"/>
    </xf>
    <xf numFmtId="170" fontId="1" fillId="33" borderId="14" xfId="0" applyNumberFormat="1" applyFont="1" applyFill="1" applyBorder="1" applyAlignment="1">
      <alignment vertical="top"/>
    </xf>
    <xf numFmtId="17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170" fontId="3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 vertical="center" wrapText="1"/>
    </xf>
    <xf numFmtId="170" fontId="2" fillId="35" borderId="12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170" fontId="2" fillId="35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top" wrapText="1"/>
    </xf>
    <xf numFmtId="170" fontId="1" fillId="35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170" fontId="2" fillId="36" borderId="12" xfId="0" applyNumberFormat="1" applyFont="1" applyFill="1" applyBorder="1" applyAlignment="1">
      <alignment horizontal="center" vertical="center" wrapText="1"/>
    </xf>
    <xf numFmtId="170" fontId="2" fillId="36" borderId="12" xfId="0" applyNumberFormat="1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0" fontId="2" fillId="33" borderId="1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 horizontal="center" vertical="center" wrapText="1"/>
    </xf>
    <xf numFmtId="170" fontId="5" fillId="34" borderId="12" xfId="0" applyNumberFormat="1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70" fontId="9" fillId="0" borderId="12" xfId="0" applyNumberFormat="1" applyFont="1" applyFill="1" applyBorder="1" applyAlignment="1">
      <alignment vertical="top" wrapText="1"/>
    </xf>
    <xf numFmtId="170" fontId="1" fillId="0" borderId="12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0" fontId="8" fillId="0" borderId="12" xfId="0" applyNumberFormat="1" applyFont="1" applyFill="1" applyBorder="1" applyAlignment="1">
      <alignment vertical="top" wrapText="1"/>
    </xf>
    <xf numFmtId="170" fontId="2" fillId="0" borderId="12" xfId="0" applyNumberFormat="1" applyFont="1" applyFill="1" applyBorder="1" applyAlignment="1">
      <alignment vertical="top" wrapText="1"/>
    </xf>
    <xf numFmtId="0" fontId="1" fillId="0" borderId="2" xfId="34" applyNumberFormat="1" applyFont="1" applyAlignment="1" applyProtection="1">
      <alignment horizontal="left" vertical="top" wrapText="1"/>
      <protection/>
    </xf>
    <xf numFmtId="170" fontId="5" fillId="37" borderId="12" xfId="0" applyNumberFormat="1" applyFont="1" applyFill="1" applyBorder="1" applyAlignment="1">
      <alignment vertical="top" wrapText="1"/>
    </xf>
    <xf numFmtId="3" fontId="5" fillId="37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0" fontId="5" fillId="38" borderId="12" xfId="0" applyNumberFormat="1" applyFont="1" applyFill="1" applyBorder="1" applyAlignment="1">
      <alignment vertical="top" wrapText="1"/>
    </xf>
    <xf numFmtId="3" fontId="5" fillId="38" borderId="12" xfId="0" applyNumberFormat="1" applyFont="1" applyFill="1" applyBorder="1" applyAlignment="1">
      <alignment horizontal="center" vertical="top" wrapText="1"/>
    </xf>
    <xf numFmtId="170" fontId="2" fillId="0" borderId="12" xfId="0" applyNumberFormat="1" applyFont="1" applyFill="1" applyBorder="1" applyAlignment="1">
      <alignment vertical="center" wrapText="1"/>
    </xf>
    <xf numFmtId="0" fontId="33" fillId="0" borderId="1" xfId="33" applyNumberFormat="1" applyAlignment="1" applyProtection="1">
      <alignment vertical="top" wrapText="1"/>
      <protection/>
    </xf>
    <xf numFmtId="170" fontId="6" fillId="36" borderId="15" xfId="0" applyNumberFormat="1" applyFont="1" applyFill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5" fillId="39" borderId="12" xfId="0" applyNumberFormat="1" applyFont="1" applyFill="1" applyBorder="1" applyAlignment="1">
      <alignment vertical="center" wrapText="1"/>
    </xf>
    <xf numFmtId="3" fontId="5" fillId="39" borderId="12" xfId="0" applyNumberFormat="1" applyFont="1" applyFill="1" applyBorder="1" applyAlignment="1">
      <alignment horizontal="center" vertical="center" wrapText="1"/>
    </xf>
    <xf numFmtId="165" fontId="10" fillId="39" borderId="12" xfId="0" applyNumberFormat="1" applyFont="1" applyFill="1" applyBorder="1" applyAlignment="1">
      <alignment vertical="center" wrapText="1"/>
    </xf>
    <xf numFmtId="170" fontId="5" fillId="40" borderId="12" xfId="0" applyNumberFormat="1" applyFont="1" applyFill="1" applyBorder="1" applyAlignment="1">
      <alignment horizontal="right" vertical="center"/>
    </xf>
    <xf numFmtId="170" fontId="5" fillId="41" borderId="12" xfId="0" applyNumberFormat="1" applyFont="1" applyFill="1" applyBorder="1" applyAlignment="1">
      <alignment vertical="top" wrapText="1"/>
    </xf>
    <xf numFmtId="3" fontId="5" fillId="41" borderId="12" xfId="0" applyNumberFormat="1" applyFont="1" applyFill="1" applyBorder="1" applyAlignment="1">
      <alignment horizontal="center" vertical="top" wrapText="1"/>
    </xf>
    <xf numFmtId="165" fontId="5" fillId="41" borderId="12" xfId="0" applyNumberFormat="1" applyFont="1" applyFill="1" applyBorder="1" applyAlignment="1">
      <alignment vertical="top" wrapText="1"/>
    </xf>
    <xf numFmtId="170" fontId="5" fillId="41" borderId="12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 vertical="top" wrapText="1"/>
    </xf>
    <xf numFmtId="165" fontId="1" fillId="0" borderId="12" xfId="0" applyNumberFormat="1" applyFont="1" applyFill="1" applyBorder="1" applyAlignment="1">
      <alignment vertical="top" wrapText="1"/>
    </xf>
    <xf numFmtId="170" fontId="1" fillId="0" borderId="12" xfId="0" applyNumberFormat="1" applyFont="1" applyBorder="1" applyAlignment="1">
      <alignment/>
    </xf>
    <xf numFmtId="165" fontId="1" fillId="0" borderId="2" xfId="35" applyNumberFormat="1" applyFont="1" applyFill="1" applyAlignment="1" applyProtection="1">
      <alignment vertical="top" shrinkToFit="1"/>
      <protection/>
    </xf>
    <xf numFmtId="165" fontId="1" fillId="0" borderId="2" xfId="35" applyNumberFormat="1" applyFont="1" applyFill="1" applyAlignment="1" applyProtection="1">
      <alignment vertical="center" shrinkToFit="1"/>
      <protection/>
    </xf>
    <xf numFmtId="165" fontId="1" fillId="0" borderId="12" xfId="0" applyNumberFormat="1" applyFont="1" applyFill="1" applyBorder="1" applyAlignment="1">
      <alignment vertical="center" wrapText="1"/>
    </xf>
    <xf numFmtId="170" fontId="1" fillId="0" borderId="12" xfId="0" applyNumberFormat="1" applyFont="1" applyBorder="1" applyAlignment="1">
      <alignment vertical="center"/>
    </xf>
    <xf numFmtId="165" fontId="9" fillId="0" borderId="12" xfId="0" applyNumberFormat="1" applyFont="1" applyFill="1" applyBorder="1" applyAlignment="1">
      <alignment vertical="center" wrapText="1"/>
    </xf>
    <xf numFmtId="165" fontId="5" fillId="37" borderId="12" xfId="0" applyNumberFormat="1" applyFont="1" applyFill="1" applyBorder="1" applyAlignment="1">
      <alignment vertical="center" wrapText="1"/>
    </xf>
    <xf numFmtId="165" fontId="5" fillId="19" borderId="12" xfId="0" applyNumberFormat="1" applyFont="1" applyFill="1" applyBorder="1" applyAlignment="1">
      <alignment vertical="center" wrapText="1"/>
    </xf>
    <xf numFmtId="170" fontId="5" fillId="19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vertical="center" wrapText="1"/>
    </xf>
    <xf numFmtId="170" fontId="1" fillId="0" borderId="12" xfId="0" applyNumberFormat="1" applyFont="1" applyFill="1" applyBorder="1" applyAlignment="1">
      <alignment vertical="center"/>
    </xf>
    <xf numFmtId="170" fontId="5" fillId="42" borderId="12" xfId="0" applyNumberFormat="1" applyFont="1" applyFill="1" applyBorder="1" applyAlignment="1">
      <alignment vertical="top" wrapText="1"/>
    </xf>
    <xf numFmtId="3" fontId="5" fillId="42" borderId="12" xfId="0" applyNumberFormat="1" applyFont="1" applyFill="1" applyBorder="1" applyAlignment="1">
      <alignment horizontal="center" vertical="top" wrapText="1"/>
    </xf>
    <xf numFmtId="165" fontId="5" fillId="42" borderId="12" xfId="0" applyNumberFormat="1" applyFont="1" applyFill="1" applyBorder="1" applyAlignment="1">
      <alignment vertical="center" wrapText="1"/>
    </xf>
    <xf numFmtId="170" fontId="5" fillId="42" borderId="12" xfId="0" applyNumberFormat="1" applyFont="1" applyFill="1" applyBorder="1" applyAlignment="1">
      <alignment vertical="center"/>
    </xf>
    <xf numFmtId="165" fontId="10" fillId="38" borderId="12" xfId="0" applyNumberFormat="1" applyFont="1" applyFill="1" applyBorder="1" applyAlignment="1">
      <alignment vertical="center" wrapText="1"/>
    </xf>
    <xf numFmtId="170" fontId="5" fillId="35" borderId="12" xfId="0" applyNumberFormat="1" applyFont="1" applyFill="1" applyBorder="1" applyAlignment="1">
      <alignment vertical="center"/>
    </xf>
    <xf numFmtId="165" fontId="10" fillId="43" borderId="12" xfId="0" applyNumberFormat="1" applyFont="1" applyFill="1" applyBorder="1" applyAlignment="1">
      <alignment vertical="center" wrapText="1"/>
    </xf>
    <xf numFmtId="165" fontId="5" fillId="44" borderId="12" xfId="0" applyNumberFormat="1" applyFont="1" applyFill="1" applyBorder="1" applyAlignment="1">
      <alignment vertical="top" wrapText="1"/>
    </xf>
    <xf numFmtId="165" fontId="5" fillId="37" borderId="12" xfId="0" applyNumberFormat="1" applyFont="1" applyFill="1" applyBorder="1" applyAlignment="1">
      <alignment vertical="top" wrapText="1"/>
    </xf>
    <xf numFmtId="165" fontId="7" fillId="0" borderId="12" xfId="0" applyNumberFormat="1" applyFont="1" applyFill="1" applyBorder="1" applyAlignment="1">
      <alignment vertical="top" wrapText="1"/>
    </xf>
    <xf numFmtId="165" fontId="5" fillId="13" borderId="12" xfId="0" applyNumberFormat="1" applyFont="1" applyFill="1" applyBorder="1" applyAlignment="1">
      <alignment vertical="top" wrapText="1"/>
    </xf>
    <xf numFmtId="165" fontId="10" fillId="38" borderId="12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9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1">
      <pane xSplit="2" ySplit="2" topLeftCell="C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96" sqref="G96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63" t="s">
        <v>141</v>
      </c>
      <c r="B1" s="63"/>
      <c r="C1" s="63"/>
      <c r="D1" s="63"/>
      <c r="E1" s="63"/>
      <c r="F1" s="63"/>
      <c r="G1" s="63"/>
      <c r="H1" s="63"/>
    </row>
    <row r="2" spans="1:8" ht="63.75">
      <c r="A2" s="4" t="s">
        <v>0</v>
      </c>
      <c r="B2" s="11" t="s">
        <v>1</v>
      </c>
      <c r="C2" s="35" t="s">
        <v>140</v>
      </c>
      <c r="D2" s="35" t="s">
        <v>142</v>
      </c>
      <c r="E2" s="2" t="s">
        <v>143</v>
      </c>
      <c r="F2" s="35" t="s">
        <v>144</v>
      </c>
      <c r="G2" s="2" t="s">
        <v>125</v>
      </c>
      <c r="H2" s="2" t="s">
        <v>145</v>
      </c>
    </row>
    <row r="3" spans="1:8" ht="14.25">
      <c r="A3" s="65" t="s">
        <v>89</v>
      </c>
      <c r="B3" s="66">
        <v>10000</v>
      </c>
      <c r="C3" s="67">
        <f>C4+C25</f>
        <v>446603.8</v>
      </c>
      <c r="D3" s="67">
        <f>D4+D25</f>
        <v>317721.87999999995</v>
      </c>
      <c r="E3" s="67">
        <f aca="true" t="shared" si="0" ref="E3:E46">D3/C3*100</f>
        <v>71.14177711877954</v>
      </c>
      <c r="F3" s="92">
        <f>F4+F25</f>
        <v>269093.6</v>
      </c>
      <c r="G3" s="67">
        <f>D3-F3</f>
        <v>48628.27999999997</v>
      </c>
      <c r="H3" s="68">
        <v>81.7</v>
      </c>
    </row>
    <row r="4" spans="1:8" ht="12.75">
      <c r="A4" s="69" t="s">
        <v>127</v>
      </c>
      <c r="B4" s="70"/>
      <c r="C4" s="71">
        <f>C5+C7+C9+C13+C17+C19+C22</f>
        <v>418833.2</v>
      </c>
      <c r="D4" s="71">
        <f>D5+D7+D9+D13+D17+D19+D22</f>
        <v>293065.51999999996</v>
      </c>
      <c r="E4" s="71">
        <f t="shared" si="0"/>
        <v>69.97189334560869</v>
      </c>
      <c r="F4" s="93">
        <f>F5+F7+F9+F13+F17+F19+F22</f>
        <v>231733.99999999997</v>
      </c>
      <c r="G4" s="71">
        <f>D4-F4</f>
        <v>61331.51999999999</v>
      </c>
      <c r="H4" s="72">
        <v>78</v>
      </c>
    </row>
    <row r="5" spans="1:8" ht="13.5">
      <c r="A5" s="47" t="s">
        <v>90</v>
      </c>
      <c r="B5" s="48">
        <v>10100</v>
      </c>
      <c r="C5" s="73">
        <f>C6</f>
        <v>324274.4</v>
      </c>
      <c r="D5" s="73">
        <f>D6</f>
        <v>234326.25</v>
      </c>
      <c r="E5" s="73">
        <f t="shared" si="0"/>
        <v>72.26171723700668</v>
      </c>
      <c r="F5" s="73">
        <f>F6</f>
        <v>169669.8</v>
      </c>
      <c r="G5" s="74">
        <f>D4-F4</f>
        <v>61331.51999999999</v>
      </c>
      <c r="H5" s="75">
        <v>85.2</v>
      </c>
    </row>
    <row r="6" spans="1:8" ht="12.75">
      <c r="A6" s="50" t="s">
        <v>91</v>
      </c>
      <c r="B6" s="51">
        <v>10102</v>
      </c>
      <c r="C6" s="76">
        <v>324274.4</v>
      </c>
      <c r="D6" s="76">
        <v>234326.25</v>
      </c>
      <c r="E6" s="74">
        <f t="shared" si="0"/>
        <v>72.26171723700668</v>
      </c>
      <c r="F6" s="74">
        <v>169669.8</v>
      </c>
      <c r="G6" s="74">
        <f aca="true" t="shared" si="1" ref="G6:G42">D5-F5</f>
        <v>64656.45000000001</v>
      </c>
      <c r="H6" s="75">
        <v>85.2</v>
      </c>
    </row>
    <row r="7" spans="1:8" ht="27">
      <c r="A7" s="52" t="s">
        <v>92</v>
      </c>
      <c r="B7" s="42">
        <v>10300</v>
      </c>
      <c r="C7" s="74">
        <f>C8</f>
        <v>13760</v>
      </c>
      <c r="D7" s="74">
        <f>D8</f>
        <v>10972</v>
      </c>
      <c r="E7" s="74">
        <f t="shared" si="0"/>
        <v>79.73837209302326</v>
      </c>
      <c r="F7" s="74">
        <f>F8</f>
        <v>13397.9</v>
      </c>
      <c r="G7" s="74">
        <f t="shared" si="1"/>
        <v>64656.45000000001</v>
      </c>
      <c r="H7" s="75">
        <v>114.7</v>
      </c>
    </row>
    <row r="8" spans="1:8" ht="12.75">
      <c r="A8" s="53" t="s">
        <v>93</v>
      </c>
      <c r="B8" s="41">
        <v>10302</v>
      </c>
      <c r="C8" s="76">
        <v>13760</v>
      </c>
      <c r="D8" s="76">
        <v>10972</v>
      </c>
      <c r="E8" s="74">
        <f t="shared" si="0"/>
        <v>79.73837209302326</v>
      </c>
      <c r="F8" s="74">
        <v>13397.9</v>
      </c>
      <c r="G8" s="74">
        <f t="shared" si="1"/>
        <v>-2425.8999999999996</v>
      </c>
      <c r="H8" s="75">
        <v>114.7</v>
      </c>
    </row>
    <row r="9" spans="1:8" ht="13.5">
      <c r="A9" s="47" t="s">
        <v>94</v>
      </c>
      <c r="B9" s="48">
        <v>10500</v>
      </c>
      <c r="C9" s="73">
        <f>C10+C11+C12</f>
        <v>25381</v>
      </c>
      <c r="D9" s="73">
        <f>D10+D11+D12</f>
        <v>18386.010000000002</v>
      </c>
      <c r="E9" s="73">
        <f t="shared" si="0"/>
        <v>72.44005358338916</v>
      </c>
      <c r="F9" s="73">
        <f>F10+F11+F12</f>
        <v>18185.5</v>
      </c>
      <c r="G9" s="74">
        <f t="shared" si="1"/>
        <v>-2425.8999999999996</v>
      </c>
      <c r="H9" s="75">
        <v>62.3</v>
      </c>
    </row>
    <row r="10" spans="1:8" ht="12.75">
      <c r="A10" s="50" t="s">
        <v>95</v>
      </c>
      <c r="B10" s="51">
        <v>10502</v>
      </c>
      <c r="C10" s="76">
        <v>19252.6</v>
      </c>
      <c r="D10" s="76">
        <v>12745.68</v>
      </c>
      <c r="E10" s="74">
        <f t="shared" si="0"/>
        <v>66.20238305475624</v>
      </c>
      <c r="F10" s="74">
        <v>14240.8</v>
      </c>
      <c r="G10" s="74">
        <f t="shared" si="1"/>
        <v>200.51000000000204</v>
      </c>
      <c r="H10" s="75">
        <v>59.3</v>
      </c>
    </row>
    <row r="11" spans="1:8" ht="12.75">
      <c r="A11" s="50" t="s">
        <v>96</v>
      </c>
      <c r="B11" s="51">
        <v>10503</v>
      </c>
      <c r="C11" s="76">
        <v>343.8</v>
      </c>
      <c r="D11" s="76">
        <v>1599.2</v>
      </c>
      <c r="E11" s="74">
        <f t="shared" si="0"/>
        <v>465.15415939499707</v>
      </c>
      <c r="F11" s="74">
        <v>1055.8</v>
      </c>
      <c r="G11" s="74">
        <f t="shared" si="1"/>
        <v>-1495.119999999999</v>
      </c>
      <c r="H11" s="75">
        <v>1186.3</v>
      </c>
    </row>
    <row r="12" spans="1:8" ht="12.75">
      <c r="A12" s="50" t="s">
        <v>97</v>
      </c>
      <c r="B12" s="51">
        <v>10504</v>
      </c>
      <c r="C12" s="77">
        <v>5784.6</v>
      </c>
      <c r="D12" s="77">
        <v>4041.13</v>
      </c>
      <c r="E12" s="78">
        <f t="shared" si="0"/>
        <v>69.86014590464336</v>
      </c>
      <c r="F12" s="74">
        <v>2888.9</v>
      </c>
      <c r="G12" s="78">
        <f t="shared" si="1"/>
        <v>543.4000000000001</v>
      </c>
      <c r="H12" s="79">
        <v>56.9</v>
      </c>
    </row>
    <row r="13" spans="1:8" ht="13.5">
      <c r="A13" s="47" t="s">
        <v>98</v>
      </c>
      <c r="B13" s="48">
        <v>10600</v>
      </c>
      <c r="C13" s="80">
        <f>C14+C15+C16</f>
        <v>46927.8</v>
      </c>
      <c r="D13" s="80">
        <f>D14+D15+D16</f>
        <v>25219.55</v>
      </c>
      <c r="E13" s="80">
        <f t="shared" si="0"/>
        <v>53.74117260983894</v>
      </c>
      <c r="F13" s="73">
        <f>F14+F15+F16</f>
        <v>24804.8</v>
      </c>
      <c r="G13" s="78">
        <f t="shared" si="1"/>
        <v>1152.23</v>
      </c>
      <c r="H13" s="79">
        <v>49.5</v>
      </c>
    </row>
    <row r="14" spans="1:8" ht="12.75">
      <c r="A14" s="50" t="s">
        <v>128</v>
      </c>
      <c r="B14" s="51">
        <v>10601</v>
      </c>
      <c r="C14" s="77">
        <v>6850</v>
      </c>
      <c r="D14" s="77">
        <v>1960.35</v>
      </c>
      <c r="E14" s="78">
        <f t="shared" si="0"/>
        <v>28.61824817518248</v>
      </c>
      <c r="F14" s="74">
        <v>996.2</v>
      </c>
      <c r="G14" s="78">
        <f t="shared" si="1"/>
        <v>414.75</v>
      </c>
      <c r="H14" s="79">
        <v>13.2</v>
      </c>
    </row>
    <row r="15" spans="1:8" ht="12.75">
      <c r="A15" s="50" t="s">
        <v>129</v>
      </c>
      <c r="B15" s="51">
        <v>10605</v>
      </c>
      <c r="C15" s="78">
        <v>84</v>
      </c>
      <c r="D15" s="78">
        <v>63</v>
      </c>
      <c r="E15" s="78">
        <f t="shared" si="0"/>
        <v>75</v>
      </c>
      <c r="F15" s="74">
        <v>63</v>
      </c>
      <c r="G15" s="78">
        <f t="shared" si="1"/>
        <v>964.1499999999999</v>
      </c>
      <c r="H15" s="79">
        <v>75</v>
      </c>
    </row>
    <row r="16" spans="1:8" ht="12.75">
      <c r="A16" s="50" t="s">
        <v>130</v>
      </c>
      <c r="B16" s="51">
        <v>10606</v>
      </c>
      <c r="C16" s="77">
        <v>39993.8</v>
      </c>
      <c r="D16" s="77">
        <v>23196.2</v>
      </c>
      <c r="E16" s="78">
        <f t="shared" si="0"/>
        <v>57.99948992093774</v>
      </c>
      <c r="F16" s="74">
        <v>23745.6</v>
      </c>
      <c r="G16" s="78">
        <f t="shared" si="1"/>
        <v>0</v>
      </c>
      <c r="H16" s="79">
        <v>55.8</v>
      </c>
    </row>
    <row r="17" spans="1:8" ht="40.5">
      <c r="A17" s="47" t="s">
        <v>99</v>
      </c>
      <c r="B17" s="48">
        <v>10700</v>
      </c>
      <c r="C17" s="80">
        <f>C18</f>
        <v>4157.8</v>
      </c>
      <c r="D17" s="80">
        <f>D18</f>
        <v>1998.3</v>
      </c>
      <c r="E17" s="80">
        <f t="shared" si="0"/>
        <v>48.06147481841358</v>
      </c>
      <c r="F17" s="73">
        <f>F18</f>
        <v>2614.7</v>
      </c>
      <c r="G17" s="78">
        <f t="shared" si="1"/>
        <v>-549.3999999999978</v>
      </c>
      <c r="H17" s="79">
        <v>73.4</v>
      </c>
    </row>
    <row r="18" spans="1:8" ht="25.5">
      <c r="A18" s="50" t="s">
        <v>100</v>
      </c>
      <c r="B18" s="51">
        <v>10701</v>
      </c>
      <c r="C18" s="77">
        <v>4157.8</v>
      </c>
      <c r="D18" s="77">
        <v>1998.3</v>
      </c>
      <c r="E18" s="78">
        <f t="shared" si="0"/>
        <v>48.06147481841358</v>
      </c>
      <c r="F18" s="74">
        <v>2614.7</v>
      </c>
      <c r="G18" s="78">
        <f t="shared" si="1"/>
        <v>-616.3999999999999</v>
      </c>
      <c r="H18" s="79">
        <v>73.4</v>
      </c>
    </row>
    <row r="19" spans="1:8" ht="13.5">
      <c r="A19" s="47" t="s">
        <v>101</v>
      </c>
      <c r="B19" s="48">
        <v>10800</v>
      </c>
      <c r="C19" s="80">
        <f>SUM(C20:C21)</f>
        <v>4300</v>
      </c>
      <c r="D19" s="80">
        <f>SUM(D20:D21)</f>
        <v>2144.29</v>
      </c>
      <c r="E19" s="80">
        <f t="shared" si="0"/>
        <v>49.867209302325584</v>
      </c>
      <c r="F19" s="73">
        <f>SUM(F20:F21)</f>
        <v>3046.5</v>
      </c>
      <c r="G19" s="78">
        <f t="shared" si="1"/>
        <v>-616.3999999999999</v>
      </c>
      <c r="H19" s="79">
        <v>94.9</v>
      </c>
    </row>
    <row r="20" spans="1:8" ht="25.5">
      <c r="A20" s="50" t="s">
        <v>102</v>
      </c>
      <c r="B20" s="51">
        <v>10803</v>
      </c>
      <c r="C20" s="77">
        <v>4300</v>
      </c>
      <c r="D20" s="77">
        <v>2139.29</v>
      </c>
      <c r="E20" s="78">
        <f t="shared" si="0"/>
        <v>49.75093023255814</v>
      </c>
      <c r="F20" s="74">
        <v>3046.5</v>
      </c>
      <c r="G20" s="78">
        <f t="shared" si="1"/>
        <v>-902.21</v>
      </c>
      <c r="H20" s="79">
        <v>94.9</v>
      </c>
    </row>
    <row r="21" spans="1:8" ht="38.25">
      <c r="A21" s="54" t="s">
        <v>131</v>
      </c>
      <c r="B21" s="51">
        <v>10807</v>
      </c>
      <c r="C21" s="77">
        <v>0</v>
      </c>
      <c r="D21" s="77">
        <v>5</v>
      </c>
      <c r="E21" s="78">
        <v>0</v>
      </c>
      <c r="F21" s="74">
        <v>0</v>
      </c>
      <c r="G21" s="78">
        <f t="shared" si="1"/>
        <v>-907.21</v>
      </c>
      <c r="H21" s="79">
        <v>0</v>
      </c>
    </row>
    <row r="22" spans="1:8" ht="27">
      <c r="A22" s="47" t="s">
        <v>103</v>
      </c>
      <c r="B22" s="48">
        <v>10900</v>
      </c>
      <c r="C22" s="80">
        <f>SUM(C23:C24)</f>
        <v>32.2</v>
      </c>
      <c r="D22" s="80">
        <f>SUM(D23:D24)</f>
        <v>19.12</v>
      </c>
      <c r="E22" s="78">
        <f>D22/C22*100</f>
        <v>59.378881987577635</v>
      </c>
      <c r="F22" s="73">
        <f>F23+F24</f>
        <v>14.8</v>
      </c>
      <c r="G22" s="78">
        <f t="shared" si="1"/>
        <v>5</v>
      </c>
      <c r="H22" s="79">
        <v>19</v>
      </c>
    </row>
    <row r="23" spans="1:8" ht="12.75">
      <c r="A23" s="50" t="s">
        <v>104</v>
      </c>
      <c r="B23" s="51">
        <v>10906</v>
      </c>
      <c r="C23" s="77">
        <v>31.2</v>
      </c>
      <c r="D23" s="77">
        <v>18.8</v>
      </c>
      <c r="E23" s="78">
        <f>D23/C23*100</f>
        <v>60.25641025641026</v>
      </c>
      <c r="F23" s="74">
        <v>5.4</v>
      </c>
      <c r="G23" s="78">
        <f t="shared" si="1"/>
        <v>4.32</v>
      </c>
      <c r="H23" s="79">
        <v>10.6</v>
      </c>
    </row>
    <row r="24" spans="1:8" ht="25.5">
      <c r="A24" s="50" t="s">
        <v>105</v>
      </c>
      <c r="B24" s="51">
        <v>10907</v>
      </c>
      <c r="C24" s="77">
        <v>1</v>
      </c>
      <c r="D24" s="77">
        <v>0.32</v>
      </c>
      <c r="E24" s="78">
        <f>D24/C24*100</f>
        <v>32</v>
      </c>
      <c r="F24" s="74">
        <v>9.4</v>
      </c>
      <c r="G24" s="78">
        <f t="shared" si="1"/>
        <v>13.4</v>
      </c>
      <c r="H24" s="79">
        <v>34.8</v>
      </c>
    </row>
    <row r="25" spans="1:8" ht="12.75">
      <c r="A25" s="55" t="s">
        <v>132</v>
      </c>
      <c r="B25" s="56"/>
      <c r="C25" s="81">
        <f>C26+C31+C33+C35+C39+C40</f>
        <v>27770.6</v>
      </c>
      <c r="D25" s="81">
        <f>D26+D31+D33+D35+D39+D40</f>
        <v>24656.36</v>
      </c>
      <c r="E25" s="81">
        <f t="shared" si="0"/>
        <v>88.78583826060654</v>
      </c>
      <c r="F25" s="94">
        <f>F26+F31+F33+F35+F39+F40</f>
        <v>37359.6</v>
      </c>
      <c r="G25" s="82">
        <f t="shared" si="1"/>
        <v>-9.08</v>
      </c>
      <c r="H25" s="83">
        <v>115.5</v>
      </c>
    </row>
    <row r="26" spans="1:8" ht="40.5">
      <c r="A26" s="47" t="s">
        <v>106</v>
      </c>
      <c r="B26" s="48">
        <v>11100</v>
      </c>
      <c r="C26" s="80">
        <f>C27+C30</f>
        <v>16929</v>
      </c>
      <c r="D26" s="80">
        <f>D27+D30</f>
        <v>14493.6</v>
      </c>
      <c r="E26" s="80">
        <f t="shared" si="0"/>
        <v>85.6140350877193</v>
      </c>
      <c r="F26" s="73">
        <f>F27+F30</f>
        <v>17490.2</v>
      </c>
      <c r="G26" s="78">
        <f t="shared" si="1"/>
        <v>-12703.239999999998</v>
      </c>
      <c r="H26" s="79">
        <v>82.7</v>
      </c>
    </row>
    <row r="27" spans="1:8" ht="25.5">
      <c r="A27" s="50" t="s">
        <v>133</v>
      </c>
      <c r="B27" s="51">
        <v>11105</v>
      </c>
      <c r="C27" s="78">
        <f>C28+C29</f>
        <v>16926</v>
      </c>
      <c r="D27" s="78">
        <f>D28+D29</f>
        <v>14363.1</v>
      </c>
      <c r="E27" s="80">
        <f t="shared" si="0"/>
        <v>84.85820630981922</v>
      </c>
      <c r="F27" s="74">
        <f>F28+F29</f>
        <v>17437.7</v>
      </c>
      <c r="G27" s="78">
        <f t="shared" si="1"/>
        <v>-2996.6000000000004</v>
      </c>
      <c r="H27" s="79">
        <v>82.5</v>
      </c>
    </row>
    <row r="28" spans="1:8" ht="25.5">
      <c r="A28" s="49" t="s">
        <v>107</v>
      </c>
      <c r="B28" s="57">
        <v>11105</v>
      </c>
      <c r="C28" s="80">
        <v>12168.4</v>
      </c>
      <c r="D28" s="80">
        <f>11166+24.5</f>
        <v>11190.5</v>
      </c>
      <c r="E28" s="80">
        <f t="shared" si="0"/>
        <v>91.96361066368627</v>
      </c>
      <c r="F28" s="73">
        <v>13685.5</v>
      </c>
      <c r="G28" s="78">
        <f t="shared" si="1"/>
        <v>-3074.6000000000004</v>
      </c>
      <c r="H28" s="79">
        <v>86.3</v>
      </c>
    </row>
    <row r="29" spans="1:8" ht="12.75">
      <c r="A29" s="49" t="s">
        <v>108</v>
      </c>
      <c r="B29" s="57">
        <v>11105</v>
      </c>
      <c r="C29" s="80">
        <v>4757.6</v>
      </c>
      <c r="D29" s="80">
        <v>3172.6</v>
      </c>
      <c r="E29" s="80">
        <f t="shared" si="0"/>
        <v>66.68488313435344</v>
      </c>
      <c r="F29" s="73">
        <v>3752.2</v>
      </c>
      <c r="G29" s="78">
        <f t="shared" si="1"/>
        <v>-2495</v>
      </c>
      <c r="H29" s="79">
        <v>71.1</v>
      </c>
    </row>
    <row r="30" spans="1:8" ht="12.75">
      <c r="A30" s="50" t="s">
        <v>109</v>
      </c>
      <c r="B30" s="51">
        <v>11107</v>
      </c>
      <c r="C30" s="78">
        <v>3</v>
      </c>
      <c r="D30" s="78">
        <v>130.5</v>
      </c>
      <c r="E30" s="80">
        <f t="shared" si="0"/>
        <v>4350</v>
      </c>
      <c r="F30" s="74">
        <v>52.5</v>
      </c>
      <c r="G30" s="78">
        <f t="shared" si="1"/>
        <v>-579.5999999999999</v>
      </c>
      <c r="H30" s="79">
        <v>1750</v>
      </c>
    </row>
    <row r="31" spans="1:8" ht="27">
      <c r="A31" s="47" t="s">
        <v>110</v>
      </c>
      <c r="B31" s="48">
        <v>11200</v>
      </c>
      <c r="C31" s="80">
        <f>C32</f>
        <v>2374.3</v>
      </c>
      <c r="D31" s="80">
        <f>D32</f>
        <v>1219.3</v>
      </c>
      <c r="E31" s="80">
        <f t="shared" si="0"/>
        <v>51.354083308764686</v>
      </c>
      <c r="F31" s="73">
        <f>F32</f>
        <v>2578.9</v>
      </c>
      <c r="G31" s="78">
        <f t="shared" si="1"/>
        <v>78</v>
      </c>
      <c r="H31" s="79">
        <v>265.7</v>
      </c>
    </row>
    <row r="32" spans="1:8" ht="25.5">
      <c r="A32" s="50" t="s">
        <v>111</v>
      </c>
      <c r="B32" s="51">
        <v>11201</v>
      </c>
      <c r="C32" s="77">
        <v>2374.3</v>
      </c>
      <c r="D32" s="77">
        <v>1219.3</v>
      </c>
      <c r="E32" s="78">
        <f t="shared" si="0"/>
        <v>51.354083308764686</v>
      </c>
      <c r="F32" s="74">
        <v>2578.9</v>
      </c>
      <c r="G32" s="78">
        <f t="shared" si="1"/>
        <v>-1359.6000000000001</v>
      </c>
      <c r="H32" s="79">
        <v>265.7</v>
      </c>
    </row>
    <row r="33" spans="1:8" ht="27">
      <c r="A33" s="47" t="s">
        <v>112</v>
      </c>
      <c r="B33" s="58">
        <v>11300</v>
      </c>
      <c r="C33" s="78">
        <f>C34</f>
        <v>1233.1</v>
      </c>
      <c r="D33" s="78">
        <f>D34</f>
        <v>520.57</v>
      </c>
      <c r="E33" s="78">
        <f>D33/C33*100</f>
        <v>42.216365258292115</v>
      </c>
      <c r="F33" s="74">
        <f>F34</f>
        <v>515</v>
      </c>
      <c r="G33" s="78">
        <f t="shared" si="1"/>
        <v>-1359.6000000000001</v>
      </c>
      <c r="H33" s="79">
        <v>88.9</v>
      </c>
    </row>
    <row r="34" spans="1:8" ht="12.75">
      <c r="A34" s="50" t="s">
        <v>134</v>
      </c>
      <c r="B34" s="51">
        <v>11302</v>
      </c>
      <c r="C34" s="77">
        <v>1233.1</v>
      </c>
      <c r="D34" s="77">
        <v>520.57</v>
      </c>
      <c r="E34" s="78">
        <f>D34/C34*100</f>
        <v>42.216365258292115</v>
      </c>
      <c r="F34" s="74">
        <v>515</v>
      </c>
      <c r="G34" s="78">
        <f t="shared" si="1"/>
        <v>5.57000000000005</v>
      </c>
      <c r="H34" s="79">
        <v>88.9</v>
      </c>
    </row>
    <row r="35" spans="1:8" ht="27">
      <c r="A35" s="47" t="s">
        <v>113</v>
      </c>
      <c r="B35" s="48">
        <v>11400</v>
      </c>
      <c r="C35" s="84">
        <f>C36+C37+C38</f>
        <v>2375</v>
      </c>
      <c r="D35" s="84">
        <f>D36+D37+D38</f>
        <v>5309.650000000001</v>
      </c>
      <c r="E35" s="84">
        <f t="shared" si="0"/>
        <v>223.5642105263158</v>
      </c>
      <c r="F35" s="95">
        <f>F36+F37+F38</f>
        <v>13438.7</v>
      </c>
      <c r="G35" s="78">
        <f t="shared" si="1"/>
        <v>5.57000000000005</v>
      </c>
      <c r="H35" s="79">
        <v>324.2</v>
      </c>
    </row>
    <row r="36" spans="1:8" ht="25.5">
      <c r="A36" s="50" t="s">
        <v>114</v>
      </c>
      <c r="B36" s="51">
        <v>11402</v>
      </c>
      <c r="C36" s="77">
        <v>0</v>
      </c>
      <c r="D36" s="77">
        <v>498.6</v>
      </c>
      <c r="E36" s="78">
        <v>0</v>
      </c>
      <c r="F36" s="74">
        <v>1360.2</v>
      </c>
      <c r="G36" s="78">
        <f t="shared" si="1"/>
        <v>-8129.05</v>
      </c>
      <c r="H36" s="79">
        <v>136.3</v>
      </c>
    </row>
    <row r="37" spans="1:8" ht="38.25">
      <c r="A37" s="53" t="s">
        <v>135</v>
      </c>
      <c r="B37" s="51">
        <v>11406</v>
      </c>
      <c r="C37" s="77">
        <v>0</v>
      </c>
      <c r="D37" s="77">
        <v>4444.05</v>
      </c>
      <c r="E37" s="78">
        <v>0</v>
      </c>
      <c r="F37" s="74">
        <v>7562</v>
      </c>
      <c r="G37" s="78">
        <f t="shared" si="1"/>
        <v>-861.6</v>
      </c>
      <c r="H37" s="79">
        <v>315.5</v>
      </c>
    </row>
    <row r="38" spans="1:8" ht="38.25">
      <c r="A38" s="53" t="s">
        <v>136</v>
      </c>
      <c r="B38" s="51">
        <v>11406</v>
      </c>
      <c r="C38" s="77">
        <v>2375</v>
      </c>
      <c r="D38" s="77">
        <v>367</v>
      </c>
      <c r="E38" s="78">
        <f>D38/C38*100</f>
        <v>15.452631578947368</v>
      </c>
      <c r="F38" s="74">
        <v>4516.5</v>
      </c>
      <c r="G38" s="78">
        <f t="shared" si="1"/>
        <v>-3117.95</v>
      </c>
      <c r="H38" s="79">
        <v>0</v>
      </c>
    </row>
    <row r="39" spans="1:8" ht="27">
      <c r="A39" s="47" t="s">
        <v>115</v>
      </c>
      <c r="B39" s="48">
        <v>11600</v>
      </c>
      <c r="C39" s="77">
        <v>4859.2</v>
      </c>
      <c r="D39" s="77">
        <v>2993.24</v>
      </c>
      <c r="E39" s="80">
        <f t="shared" si="0"/>
        <v>61.59944023707607</v>
      </c>
      <c r="F39" s="73">
        <v>3311.6</v>
      </c>
      <c r="G39" s="78">
        <f t="shared" si="1"/>
        <v>-4149.5</v>
      </c>
      <c r="H39" s="79">
        <v>60.1</v>
      </c>
    </row>
    <row r="40" spans="1:8" ht="27">
      <c r="A40" s="47" t="s">
        <v>116</v>
      </c>
      <c r="B40" s="48">
        <v>11700</v>
      </c>
      <c r="C40" s="77">
        <v>0</v>
      </c>
      <c r="D40" s="77">
        <v>120</v>
      </c>
      <c r="E40" s="78">
        <v>0</v>
      </c>
      <c r="F40" s="73">
        <v>25.2</v>
      </c>
      <c r="G40" s="78">
        <f t="shared" si="1"/>
        <v>-318.3600000000001</v>
      </c>
      <c r="H40" s="85">
        <v>0</v>
      </c>
    </row>
    <row r="41" spans="1:8" ht="12.75">
      <c r="A41" s="86" t="s">
        <v>117</v>
      </c>
      <c r="B41" s="87">
        <v>20000</v>
      </c>
      <c r="C41" s="88">
        <f>SUM(C42:C45)</f>
        <v>480600</v>
      </c>
      <c r="D41" s="88">
        <f>SUM(D42:D45)</f>
        <v>373370.2</v>
      </c>
      <c r="E41" s="88">
        <f t="shared" si="0"/>
        <v>77.68834789846026</v>
      </c>
      <c r="F41" s="96">
        <f>F42+F43+F45</f>
        <v>367888.8</v>
      </c>
      <c r="G41" s="88">
        <f>D41-F41</f>
        <v>5481.400000000023</v>
      </c>
      <c r="H41" s="89">
        <v>71.9</v>
      </c>
    </row>
    <row r="42" spans="1:8" ht="25.5">
      <c r="A42" s="50" t="s">
        <v>118</v>
      </c>
      <c r="B42" s="51">
        <v>20200</v>
      </c>
      <c r="C42" s="77">
        <v>480335</v>
      </c>
      <c r="D42" s="77">
        <v>370379.1</v>
      </c>
      <c r="E42" s="78">
        <f t="shared" si="0"/>
        <v>77.10849719466621</v>
      </c>
      <c r="F42" s="74">
        <v>367252.7</v>
      </c>
      <c r="G42" s="78">
        <f t="shared" si="1"/>
        <v>5481.400000000023</v>
      </c>
      <c r="H42" s="79">
        <v>71.8</v>
      </c>
    </row>
    <row r="43" spans="1:8" ht="12.75">
      <c r="A43" s="50" t="s">
        <v>137</v>
      </c>
      <c r="B43" s="51">
        <v>20700</v>
      </c>
      <c r="C43" s="78">
        <v>265</v>
      </c>
      <c r="D43" s="78">
        <v>315</v>
      </c>
      <c r="E43" s="78">
        <v>0</v>
      </c>
      <c r="F43" s="74">
        <v>733</v>
      </c>
      <c r="G43" s="78">
        <f>D43-F43</f>
        <v>-418</v>
      </c>
      <c r="H43" s="79">
        <v>0</v>
      </c>
    </row>
    <row r="44" spans="1:8" ht="78.75">
      <c r="A44" s="62" t="s">
        <v>148</v>
      </c>
      <c r="B44" s="51">
        <v>21800</v>
      </c>
      <c r="C44" s="78">
        <v>0</v>
      </c>
      <c r="D44" s="78">
        <v>2722.7</v>
      </c>
      <c r="E44" s="78">
        <v>0</v>
      </c>
      <c r="F44" s="74">
        <v>0</v>
      </c>
      <c r="G44" s="78">
        <f>D44-F44</f>
        <v>2722.7</v>
      </c>
      <c r="H44" s="79">
        <v>0</v>
      </c>
    </row>
    <row r="45" spans="1:8" ht="12.75">
      <c r="A45" s="50" t="s">
        <v>138</v>
      </c>
      <c r="B45" s="51">
        <v>21900</v>
      </c>
      <c r="C45" s="78">
        <v>0</v>
      </c>
      <c r="D45" s="78">
        <v>-46.6</v>
      </c>
      <c r="E45" s="78">
        <v>0</v>
      </c>
      <c r="F45" s="74">
        <v>-96.9</v>
      </c>
      <c r="G45" s="78">
        <f>D45-F45</f>
        <v>50.300000000000004</v>
      </c>
      <c r="H45" s="85">
        <v>0</v>
      </c>
    </row>
    <row r="46" spans="1:8" ht="14.25">
      <c r="A46" s="59" t="s">
        <v>119</v>
      </c>
      <c r="B46" s="60">
        <v>85000</v>
      </c>
      <c r="C46" s="90">
        <f>C3+C41</f>
        <v>927203.8</v>
      </c>
      <c r="D46" s="90">
        <f>D3+D41</f>
        <v>691092.08</v>
      </c>
      <c r="E46" s="90">
        <f t="shared" si="0"/>
        <v>74.53507848004936</v>
      </c>
      <c r="F46" s="97">
        <f>F3+F41</f>
        <v>636982.3999999999</v>
      </c>
      <c r="G46" s="90">
        <f>G3+G41</f>
        <v>54109.67999999999</v>
      </c>
      <c r="H46" s="91">
        <v>75.7</v>
      </c>
    </row>
    <row r="47" spans="1:8" ht="12.75">
      <c r="A47" s="19" t="s">
        <v>2</v>
      </c>
      <c r="B47" s="20"/>
      <c r="C47" s="21"/>
      <c r="D47" s="21"/>
      <c r="E47" s="21"/>
      <c r="F47" s="21"/>
      <c r="G47" s="43"/>
      <c r="H47" s="21"/>
    </row>
    <row r="48" spans="1:8" ht="12.75">
      <c r="A48" s="22" t="s">
        <v>3</v>
      </c>
      <c r="B48" s="23" t="s">
        <v>4</v>
      </c>
      <c r="C48" s="24">
        <f>SUM(C49:C55)</f>
        <v>108158</v>
      </c>
      <c r="D48" s="24">
        <f>SUM(D49:D55)</f>
        <v>68662.59999999999</v>
      </c>
      <c r="E48" s="24">
        <f aca="true" t="shared" si="2" ref="E48:E61">D48/C48*100</f>
        <v>63.48360731522401</v>
      </c>
      <c r="F48" s="24">
        <f>SUM(F49:F55)</f>
        <v>69030.9</v>
      </c>
      <c r="G48" s="24">
        <f>SUM(G49:G55)</f>
        <v>-368.2999999999988</v>
      </c>
      <c r="H48" s="46">
        <v>69.4</v>
      </c>
    </row>
    <row r="49" spans="1:8" ht="38.25">
      <c r="A49" s="39" t="s">
        <v>84</v>
      </c>
      <c r="B49" s="37" t="s">
        <v>80</v>
      </c>
      <c r="C49" s="38">
        <v>8677.3</v>
      </c>
      <c r="D49" s="38">
        <v>5735.8</v>
      </c>
      <c r="E49" s="38">
        <f>D49/C49*100</f>
        <v>66.10120659652196</v>
      </c>
      <c r="F49" s="38">
        <v>4427</v>
      </c>
      <c r="G49" s="38">
        <f aca="true" t="shared" si="3" ref="G49:G55">SUM(D49-F49)</f>
        <v>1308.8000000000002</v>
      </c>
      <c r="H49" s="38">
        <v>65.1</v>
      </c>
    </row>
    <row r="50" spans="1:8" ht="51">
      <c r="A50" s="5" t="s">
        <v>5</v>
      </c>
      <c r="B50" s="12" t="s">
        <v>6</v>
      </c>
      <c r="C50" s="1">
        <v>7424.5</v>
      </c>
      <c r="D50" s="1">
        <v>5166.6</v>
      </c>
      <c r="E50" s="1">
        <f t="shared" si="2"/>
        <v>69.58852447976295</v>
      </c>
      <c r="F50" s="1">
        <v>5024.1</v>
      </c>
      <c r="G50" s="1">
        <f t="shared" si="3"/>
        <v>142.5</v>
      </c>
      <c r="H50" s="1">
        <v>70.3</v>
      </c>
    </row>
    <row r="51" spans="1:8" ht="51">
      <c r="A51" s="5" t="s">
        <v>7</v>
      </c>
      <c r="B51" s="12" t="s">
        <v>8</v>
      </c>
      <c r="C51" s="1">
        <v>51003.5</v>
      </c>
      <c r="D51" s="1">
        <v>36322.6</v>
      </c>
      <c r="E51" s="1">
        <f>D51/C51*100</f>
        <v>71.21589694824864</v>
      </c>
      <c r="F51" s="1">
        <v>37296.2</v>
      </c>
      <c r="G51" s="1">
        <f t="shared" si="3"/>
        <v>-973.5999999999985</v>
      </c>
      <c r="H51" s="1">
        <v>74.7</v>
      </c>
    </row>
    <row r="52" spans="1:8" ht="38.25">
      <c r="A52" s="5" t="s">
        <v>9</v>
      </c>
      <c r="B52" s="12" t="s">
        <v>10</v>
      </c>
      <c r="C52" s="1">
        <v>10180.6</v>
      </c>
      <c r="D52" s="1">
        <v>7793.2</v>
      </c>
      <c r="E52" s="1">
        <f t="shared" si="2"/>
        <v>76.54951574563384</v>
      </c>
      <c r="F52" s="1">
        <v>7812.7</v>
      </c>
      <c r="G52" s="1">
        <f t="shared" si="3"/>
        <v>-19.5</v>
      </c>
      <c r="H52" s="1">
        <v>77.3</v>
      </c>
    </row>
    <row r="53" spans="1:8" ht="12.75">
      <c r="A53" s="5" t="s">
        <v>147</v>
      </c>
      <c r="B53" s="18" t="s">
        <v>146</v>
      </c>
      <c r="C53" s="1">
        <v>0</v>
      </c>
      <c r="D53" s="1">
        <v>0</v>
      </c>
      <c r="E53" s="1">
        <v>0</v>
      </c>
      <c r="F53" s="1">
        <v>1297.9</v>
      </c>
      <c r="G53" s="1">
        <f t="shared" si="3"/>
        <v>-1297.9</v>
      </c>
      <c r="H53" s="1">
        <v>46.4</v>
      </c>
    </row>
    <row r="54" spans="1:8" ht="12.75">
      <c r="A54" s="5" t="s">
        <v>11</v>
      </c>
      <c r="B54" s="13" t="s">
        <v>51</v>
      </c>
      <c r="C54" s="1">
        <v>4647.4</v>
      </c>
      <c r="D54" s="1">
        <v>0</v>
      </c>
      <c r="E54" s="1">
        <f t="shared" si="2"/>
        <v>0</v>
      </c>
      <c r="F54" s="1">
        <v>0</v>
      </c>
      <c r="G54" s="1">
        <f t="shared" si="3"/>
        <v>0</v>
      </c>
      <c r="H54" s="1">
        <v>0</v>
      </c>
    </row>
    <row r="55" spans="1:8" ht="12.75">
      <c r="A55" s="5" t="s">
        <v>12</v>
      </c>
      <c r="B55" s="13" t="s">
        <v>54</v>
      </c>
      <c r="C55" s="1">
        <v>26224.7</v>
      </c>
      <c r="D55" s="1">
        <v>13644.4</v>
      </c>
      <c r="E55" s="1">
        <f t="shared" si="2"/>
        <v>52.02881253169721</v>
      </c>
      <c r="F55" s="1">
        <v>13173</v>
      </c>
      <c r="G55" s="1">
        <f t="shared" si="3"/>
        <v>471.39999999999964</v>
      </c>
      <c r="H55" s="1">
        <v>63.6</v>
      </c>
    </row>
    <row r="56" spans="1:8" ht="12.75">
      <c r="A56" s="22" t="s">
        <v>78</v>
      </c>
      <c r="B56" s="34" t="s">
        <v>75</v>
      </c>
      <c r="C56" s="24">
        <f>SUM(C57:C58)</f>
        <v>1490.2</v>
      </c>
      <c r="D56" s="24">
        <f>SUM(D57:D58)</f>
        <v>893.5</v>
      </c>
      <c r="E56" s="24">
        <f>SUM(D56/C56*100)</f>
        <v>59.958394846329355</v>
      </c>
      <c r="F56" s="24">
        <f>SUM(F57:F58)</f>
        <v>717.1</v>
      </c>
      <c r="G56" s="24">
        <f>SUM(G57:G58)</f>
        <v>176.39999999999998</v>
      </c>
      <c r="H56" s="24">
        <v>44.8</v>
      </c>
    </row>
    <row r="57" spans="1:8" ht="12.75">
      <c r="A57" s="39" t="s">
        <v>85</v>
      </c>
      <c r="B57" s="40" t="s">
        <v>81</v>
      </c>
      <c r="C57" s="38">
        <v>1455.2</v>
      </c>
      <c r="D57" s="38">
        <v>863</v>
      </c>
      <c r="E57" s="38">
        <f>D57/C57*100</f>
        <v>59.304562946674</v>
      </c>
      <c r="F57" s="38">
        <v>709.1</v>
      </c>
      <c r="G57" s="38">
        <f>SUM(D57-F57)</f>
        <v>153.89999999999998</v>
      </c>
      <c r="H57" s="38">
        <v>45.2</v>
      </c>
    </row>
    <row r="58" spans="1:8" ht="12.75">
      <c r="A58" s="5" t="s">
        <v>77</v>
      </c>
      <c r="B58" s="33" t="s">
        <v>76</v>
      </c>
      <c r="C58" s="1">
        <v>35</v>
      </c>
      <c r="D58" s="1">
        <v>30.5</v>
      </c>
      <c r="E58" s="1">
        <f>SUM(D58/C58*100)</f>
        <v>87.14285714285714</v>
      </c>
      <c r="F58" s="1">
        <v>8</v>
      </c>
      <c r="G58" s="1">
        <f>SUM(D58-F58)</f>
        <v>22.5</v>
      </c>
      <c r="H58" s="1">
        <v>24.2</v>
      </c>
    </row>
    <row r="59" spans="1:8" ht="25.5">
      <c r="A59" s="22" t="s">
        <v>13</v>
      </c>
      <c r="B59" s="23" t="s">
        <v>14</v>
      </c>
      <c r="C59" s="24">
        <f>SUM(C60:C60)</f>
        <v>1194.2</v>
      </c>
      <c r="D59" s="24">
        <f>SUM(D60:D60)</f>
        <v>113.4</v>
      </c>
      <c r="E59" s="24">
        <f t="shared" si="2"/>
        <v>9.495896834701055</v>
      </c>
      <c r="F59" s="24">
        <f>SUM(F60:F60)</f>
        <v>229.9</v>
      </c>
      <c r="G59" s="24">
        <f>SUM(G60:G60)</f>
        <v>-116.5</v>
      </c>
      <c r="H59" s="24">
        <v>37.1</v>
      </c>
    </row>
    <row r="60" spans="1:8" ht="38.25">
      <c r="A60" s="5" t="s">
        <v>55</v>
      </c>
      <c r="B60" s="13" t="s">
        <v>15</v>
      </c>
      <c r="C60" s="1">
        <v>1194.2</v>
      </c>
      <c r="D60" s="1">
        <v>113.4</v>
      </c>
      <c r="E60" s="1">
        <f t="shared" si="2"/>
        <v>9.495896834701055</v>
      </c>
      <c r="F60" s="1">
        <v>229.9</v>
      </c>
      <c r="G60" s="1">
        <f>SUM(D60-F60)</f>
        <v>-116.5</v>
      </c>
      <c r="H60" s="1">
        <v>37.1</v>
      </c>
    </row>
    <row r="61" spans="1:8" ht="12.75">
      <c r="A61" s="22" t="s">
        <v>16</v>
      </c>
      <c r="B61" s="23" t="s">
        <v>17</v>
      </c>
      <c r="C61" s="24">
        <f>SUM(C62:C65)</f>
        <v>101649.6</v>
      </c>
      <c r="D61" s="24">
        <f>SUM(D62:D65)</f>
        <v>55690.5</v>
      </c>
      <c r="E61" s="24">
        <f t="shared" si="2"/>
        <v>54.786737970439624</v>
      </c>
      <c r="F61" s="24">
        <f>SUM(F62:F65)</f>
        <v>44747.5</v>
      </c>
      <c r="G61" s="24">
        <f>SUM(G62:G65)</f>
        <v>10743.299999999996</v>
      </c>
      <c r="H61" s="46">
        <v>39.3</v>
      </c>
    </row>
    <row r="62" spans="1:8" ht="12.75">
      <c r="A62" s="61" t="s">
        <v>139</v>
      </c>
      <c r="B62" s="44" t="s">
        <v>123</v>
      </c>
      <c r="C62" s="45">
        <v>200</v>
      </c>
      <c r="D62" s="45">
        <v>199.7</v>
      </c>
      <c r="E62" s="45"/>
      <c r="F62" s="45">
        <v>0</v>
      </c>
      <c r="G62" s="45"/>
      <c r="H62" s="45">
        <v>0</v>
      </c>
    </row>
    <row r="63" spans="1:8" ht="12.75">
      <c r="A63" s="5" t="s">
        <v>18</v>
      </c>
      <c r="B63" s="12" t="s">
        <v>19</v>
      </c>
      <c r="C63" s="1">
        <v>5021.6</v>
      </c>
      <c r="D63" s="1">
        <v>3311.8</v>
      </c>
      <c r="E63" s="1">
        <f>D63/C63*100</f>
        <v>65.95109128564602</v>
      </c>
      <c r="F63" s="1">
        <v>1949.5</v>
      </c>
      <c r="G63" s="1">
        <f>SUM(D63-F63)</f>
        <v>1362.3000000000002</v>
      </c>
      <c r="H63" s="1">
        <v>77.2</v>
      </c>
    </row>
    <row r="64" spans="1:8" ht="12.75">
      <c r="A64" s="5" t="s">
        <v>120</v>
      </c>
      <c r="B64" s="13" t="s">
        <v>53</v>
      </c>
      <c r="C64" s="1">
        <v>92456.4</v>
      </c>
      <c r="D64" s="1">
        <v>51161.6</v>
      </c>
      <c r="E64" s="1">
        <f aca="true" t="shared" si="4" ref="E64:E95">D64/C64*100</f>
        <v>55.3359204987432</v>
      </c>
      <c r="F64" s="1">
        <v>41808.3</v>
      </c>
      <c r="G64" s="1">
        <f>SUM(D64-F64)</f>
        <v>9353.299999999996</v>
      </c>
      <c r="H64" s="1">
        <v>38.2</v>
      </c>
    </row>
    <row r="65" spans="1:8" ht="12.75">
      <c r="A65" s="5" t="s">
        <v>20</v>
      </c>
      <c r="B65" s="12" t="s">
        <v>21</v>
      </c>
      <c r="C65" s="1">
        <v>3971.6</v>
      </c>
      <c r="D65" s="1">
        <v>1017.4</v>
      </c>
      <c r="E65" s="1">
        <f t="shared" si="4"/>
        <v>25.616879846913083</v>
      </c>
      <c r="F65" s="1">
        <v>989.7</v>
      </c>
      <c r="G65" s="1">
        <f>SUM(D65-F65)</f>
        <v>27.699999999999932</v>
      </c>
      <c r="H65" s="1">
        <v>47.9</v>
      </c>
    </row>
    <row r="66" spans="1:8" ht="12.75">
      <c r="A66" s="22" t="s">
        <v>22</v>
      </c>
      <c r="B66" s="23" t="s">
        <v>23</v>
      </c>
      <c r="C66" s="24">
        <f>SUM(C67:C70)</f>
        <v>189630.8</v>
      </c>
      <c r="D66" s="24">
        <f>SUM(D67:D70)</f>
        <v>134646.3</v>
      </c>
      <c r="E66" s="24">
        <f>D66/C66*100</f>
        <v>71.00444653505654</v>
      </c>
      <c r="F66" s="24">
        <f>SUM(F67:F70)</f>
        <v>76866.5</v>
      </c>
      <c r="G66" s="24">
        <f>SUM(G67:G70)</f>
        <v>57779.799999999996</v>
      </c>
      <c r="H66" s="46">
        <v>56</v>
      </c>
    </row>
    <row r="67" spans="1:8" ht="12.75">
      <c r="A67" s="5" t="s">
        <v>66</v>
      </c>
      <c r="B67" s="18" t="s">
        <v>65</v>
      </c>
      <c r="C67" s="1">
        <v>46346.1</v>
      </c>
      <c r="D67" s="1">
        <v>39346.2</v>
      </c>
      <c r="E67" s="1">
        <f t="shared" si="4"/>
        <v>84.89646378012388</v>
      </c>
      <c r="F67" s="1">
        <v>25645.4</v>
      </c>
      <c r="G67" s="1">
        <f>SUM(D67-F67)</f>
        <v>13700.799999999996</v>
      </c>
      <c r="H67" s="1">
        <v>46.6</v>
      </c>
    </row>
    <row r="68" spans="1:8" ht="12.75">
      <c r="A68" s="5" t="s">
        <v>24</v>
      </c>
      <c r="B68" s="12" t="s">
        <v>25</v>
      </c>
      <c r="C68" s="1">
        <v>72185.5</v>
      </c>
      <c r="D68" s="1">
        <v>55582.6</v>
      </c>
      <c r="E68" s="1">
        <f t="shared" si="4"/>
        <v>76.99967444985488</v>
      </c>
      <c r="F68" s="1">
        <v>16430.4</v>
      </c>
      <c r="G68" s="1">
        <f>SUM(D68-F68)</f>
        <v>39152.2</v>
      </c>
      <c r="H68" s="1">
        <v>51.4</v>
      </c>
    </row>
    <row r="69" spans="1:8" ht="12.75">
      <c r="A69" s="5" t="s">
        <v>86</v>
      </c>
      <c r="B69" s="18" t="s">
        <v>82</v>
      </c>
      <c r="C69" s="1">
        <v>62164.7</v>
      </c>
      <c r="D69" s="1">
        <v>33149.4</v>
      </c>
      <c r="E69" s="1">
        <f t="shared" si="4"/>
        <v>53.32511859624513</v>
      </c>
      <c r="F69" s="1">
        <v>28130</v>
      </c>
      <c r="G69" s="1">
        <f>SUM(D69-F69)</f>
        <v>5019.4000000000015</v>
      </c>
      <c r="H69" s="1">
        <v>67.5</v>
      </c>
    </row>
    <row r="70" spans="1:8" ht="25.5">
      <c r="A70" s="5" t="s">
        <v>79</v>
      </c>
      <c r="B70" s="18" t="s">
        <v>68</v>
      </c>
      <c r="C70" s="1">
        <v>8934.5</v>
      </c>
      <c r="D70" s="1">
        <v>6568.1</v>
      </c>
      <c r="E70" s="1">
        <f t="shared" si="4"/>
        <v>73.51390676590745</v>
      </c>
      <c r="F70" s="1">
        <v>6660.7</v>
      </c>
      <c r="G70" s="1">
        <f>SUM(D70-F70)</f>
        <v>-92.59999999999945</v>
      </c>
      <c r="H70" s="1">
        <v>76.8</v>
      </c>
    </row>
    <row r="71" spans="1:8" ht="12.75">
      <c r="A71" s="22" t="s">
        <v>69</v>
      </c>
      <c r="B71" s="32" t="s">
        <v>70</v>
      </c>
      <c r="C71" s="24">
        <f>SUM(C72:C73)</f>
        <v>343.4</v>
      </c>
      <c r="D71" s="24">
        <f>SUM(D72:D73)</f>
        <v>239.8</v>
      </c>
      <c r="E71" s="24">
        <f>D71/C71*100</f>
        <v>69.83110075713455</v>
      </c>
      <c r="F71" s="24">
        <f>SUM(F72:F73)</f>
        <v>168.2</v>
      </c>
      <c r="G71" s="24">
        <f>SUM(G72:G73)</f>
        <v>71.60000000000002</v>
      </c>
      <c r="H71" s="24">
        <v>85.5</v>
      </c>
    </row>
    <row r="72" spans="1:8" ht="12.75">
      <c r="A72" s="5" t="s">
        <v>72</v>
      </c>
      <c r="B72" s="18" t="s">
        <v>71</v>
      </c>
      <c r="C72" s="1">
        <v>343.4</v>
      </c>
      <c r="D72" s="1">
        <v>239.8</v>
      </c>
      <c r="E72" s="1">
        <f>D72/C72*100</f>
        <v>69.83110075713455</v>
      </c>
      <c r="F72" s="1">
        <v>148.2</v>
      </c>
      <c r="G72" s="1">
        <f>SUM(D72-F72)</f>
        <v>91.60000000000002</v>
      </c>
      <c r="H72" s="1">
        <v>94</v>
      </c>
    </row>
    <row r="73" spans="1:8" ht="25.5">
      <c r="A73" s="5" t="s">
        <v>74</v>
      </c>
      <c r="B73" s="18" t="s">
        <v>73</v>
      </c>
      <c r="C73" s="1">
        <v>0</v>
      </c>
      <c r="D73" s="1">
        <v>0</v>
      </c>
      <c r="E73" s="1">
        <v>0</v>
      </c>
      <c r="F73" s="1">
        <v>20</v>
      </c>
      <c r="G73" s="1">
        <f>SUM(D73-F73)</f>
        <v>-20</v>
      </c>
      <c r="H73" s="1">
        <v>51.3</v>
      </c>
    </row>
    <row r="74" spans="1:8" ht="12.75">
      <c r="A74" s="22" t="s">
        <v>26</v>
      </c>
      <c r="B74" s="23" t="s">
        <v>27</v>
      </c>
      <c r="C74" s="24">
        <f>SUM(C75:C80)</f>
        <v>496955.10000000003</v>
      </c>
      <c r="D74" s="46">
        <f>SUM(D75:D80)</f>
        <v>335092.69999999995</v>
      </c>
      <c r="E74" s="24">
        <f t="shared" si="4"/>
        <v>67.42917016044305</v>
      </c>
      <c r="F74" s="24">
        <f>SUM(F75:F80)</f>
        <v>297370.5</v>
      </c>
      <c r="G74" s="24">
        <f>SUM(G75:G80)</f>
        <v>37722.20000000001</v>
      </c>
      <c r="H74" s="24">
        <v>68.8</v>
      </c>
    </row>
    <row r="75" spans="1:8" ht="12.75">
      <c r="A75" s="5" t="s">
        <v>28</v>
      </c>
      <c r="B75" s="12" t="s">
        <v>29</v>
      </c>
      <c r="C75" s="17">
        <v>136403.2</v>
      </c>
      <c r="D75" s="17">
        <v>92212.3</v>
      </c>
      <c r="E75" s="1">
        <f t="shared" si="4"/>
        <v>67.60273952517242</v>
      </c>
      <c r="F75" s="17">
        <v>78926.5</v>
      </c>
      <c r="G75" s="1">
        <f aca="true" t="shared" si="5" ref="G75:G80">SUM(D75-F75)</f>
        <v>13285.800000000003</v>
      </c>
      <c r="H75" s="1">
        <v>68.7</v>
      </c>
    </row>
    <row r="76" spans="1:8" ht="12.75">
      <c r="A76" s="5" t="s">
        <v>30</v>
      </c>
      <c r="B76" s="12" t="s">
        <v>31</v>
      </c>
      <c r="C76" s="17">
        <v>288168</v>
      </c>
      <c r="D76" s="17">
        <v>192299.1</v>
      </c>
      <c r="E76" s="1">
        <f t="shared" si="4"/>
        <v>66.73159407012577</v>
      </c>
      <c r="F76" s="17">
        <v>204762.5</v>
      </c>
      <c r="G76" s="1">
        <f t="shared" si="5"/>
        <v>-12463.399999999994</v>
      </c>
      <c r="H76" s="1">
        <v>68.4</v>
      </c>
    </row>
    <row r="77" spans="1:8" ht="12.75">
      <c r="A77" s="5" t="s">
        <v>126</v>
      </c>
      <c r="B77" s="18" t="s">
        <v>124</v>
      </c>
      <c r="C77" s="17">
        <v>53397.3</v>
      </c>
      <c r="D77" s="17">
        <v>36253.6</v>
      </c>
      <c r="E77" s="1">
        <f>D77/C77*100</f>
        <v>67.89406955033306</v>
      </c>
      <c r="F77" s="17">
        <v>0</v>
      </c>
      <c r="G77" s="1">
        <f t="shared" si="5"/>
        <v>36253.6</v>
      </c>
      <c r="H77" s="1">
        <v>0</v>
      </c>
    </row>
    <row r="78" spans="1:8" ht="12.75">
      <c r="A78" s="5" t="s">
        <v>122</v>
      </c>
      <c r="B78" s="12" t="s">
        <v>56</v>
      </c>
      <c r="C78" s="17">
        <v>0</v>
      </c>
      <c r="D78" s="17">
        <v>0</v>
      </c>
      <c r="E78" s="1">
        <v>0</v>
      </c>
      <c r="F78" s="17">
        <v>26.2</v>
      </c>
      <c r="G78" s="1">
        <f t="shared" si="5"/>
        <v>-26.2</v>
      </c>
      <c r="H78" s="1">
        <v>94.2</v>
      </c>
    </row>
    <row r="79" spans="1:8" ht="12.75">
      <c r="A79" s="5" t="s">
        <v>121</v>
      </c>
      <c r="B79" s="12" t="s">
        <v>32</v>
      </c>
      <c r="C79" s="17">
        <v>1732.7</v>
      </c>
      <c r="D79" s="17">
        <v>1538.1</v>
      </c>
      <c r="E79" s="1">
        <f t="shared" si="4"/>
        <v>88.76897327869798</v>
      </c>
      <c r="F79" s="17">
        <v>1350.8</v>
      </c>
      <c r="G79" s="1">
        <f t="shared" si="5"/>
        <v>187.29999999999995</v>
      </c>
      <c r="H79" s="1">
        <v>92.3</v>
      </c>
    </row>
    <row r="80" spans="1:8" ht="12.75">
      <c r="A80" s="5" t="s">
        <v>33</v>
      </c>
      <c r="B80" s="13" t="s">
        <v>34</v>
      </c>
      <c r="C80" s="17">
        <v>17253.9</v>
      </c>
      <c r="D80" s="17">
        <v>12789.6</v>
      </c>
      <c r="E80" s="1">
        <f t="shared" si="4"/>
        <v>74.12584980786953</v>
      </c>
      <c r="F80" s="17">
        <v>12304.5</v>
      </c>
      <c r="G80" s="1">
        <f t="shared" si="5"/>
        <v>485.10000000000036</v>
      </c>
      <c r="H80" s="1">
        <v>74.8</v>
      </c>
    </row>
    <row r="81" spans="1:8" ht="12.75">
      <c r="A81" s="22" t="s">
        <v>57</v>
      </c>
      <c r="B81" s="23" t="s">
        <v>35</v>
      </c>
      <c r="C81" s="24">
        <f>SUM(C82:C83)</f>
        <v>54279.4</v>
      </c>
      <c r="D81" s="24">
        <f>SUM(D82:D83)</f>
        <v>35080.2</v>
      </c>
      <c r="E81" s="24">
        <f t="shared" si="4"/>
        <v>64.62893841862657</v>
      </c>
      <c r="F81" s="24">
        <f>SUM(F82:F83)</f>
        <v>31247.9</v>
      </c>
      <c r="G81" s="24">
        <f>SUM(G82:G83)</f>
        <v>3832.2999999999993</v>
      </c>
      <c r="H81" s="24">
        <v>74.1</v>
      </c>
    </row>
    <row r="82" spans="1:8" ht="12.75">
      <c r="A82" s="5" t="s">
        <v>36</v>
      </c>
      <c r="B82" s="12" t="s">
        <v>37</v>
      </c>
      <c r="C82" s="1">
        <v>43866.8</v>
      </c>
      <c r="D82" s="1">
        <v>27783.5</v>
      </c>
      <c r="E82" s="1">
        <f t="shared" si="4"/>
        <v>63.33605368980641</v>
      </c>
      <c r="F82" s="1">
        <v>24013.7</v>
      </c>
      <c r="G82" s="1">
        <f>SUM(D82-F82)</f>
        <v>3769.7999999999993</v>
      </c>
      <c r="H82" s="1">
        <v>73.9</v>
      </c>
    </row>
    <row r="83" spans="1:8" ht="25.5">
      <c r="A83" s="5" t="s">
        <v>58</v>
      </c>
      <c r="B83" s="13" t="s">
        <v>38</v>
      </c>
      <c r="C83" s="1">
        <v>10412.6</v>
      </c>
      <c r="D83" s="1">
        <v>7296.7</v>
      </c>
      <c r="E83" s="1">
        <f t="shared" si="4"/>
        <v>70.07567754451337</v>
      </c>
      <c r="F83" s="1">
        <v>7234.2</v>
      </c>
      <c r="G83" s="1">
        <f>SUM(D83-F83)</f>
        <v>62.5</v>
      </c>
      <c r="H83" s="1">
        <v>75.1</v>
      </c>
    </row>
    <row r="84" spans="1:8" ht="12.75">
      <c r="A84" s="22" t="s">
        <v>39</v>
      </c>
      <c r="B84" s="23" t="s">
        <v>40</v>
      </c>
      <c r="C84" s="24">
        <f>SUM(C85:C88)</f>
        <v>62331.1</v>
      </c>
      <c r="D84" s="24">
        <f>SUM(D85:D88)</f>
        <v>43449.100000000006</v>
      </c>
      <c r="E84" s="24">
        <f t="shared" si="4"/>
        <v>69.70693602391103</v>
      </c>
      <c r="F84" s="24">
        <f>SUM(F85:F88)</f>
        <v>53222.600000000006</v>
      </c>
      <c r="G84" s="24">
        <f>SUM(G85:G88)</f>
        <v>-9773.500000000002</v>
      </c>
      <c r="H84" s="24">
        <v>69.9</v>
      </c>
    </row>
    <row r="85" spans="1:8" ht="12.75">
      <c r="A85" s="5" t="s">
        <v>41</v>
      </c>
      <c r="B85" s="18">
        <v>1001</v>
      </c>
      <c r="C85" s="1">
        <v>5726.8</v>
      </c>
      <c r="D85" s="1">
        <v>4420.6</v>
      </c>
      <c r="E85" s="1">
        <f t="shared" si="4"/>
        <v>77.19145072291683</v>
      </c>
      <c r="F85" s="1">
        <v>3504.7</v>
      </c>
      <c r="G85" s="1">
        <f>SUM(D85-F85)</f>
        <v>915.9000000000005</v>
      </c>
      <c r="H85" s="1">
        <v>72.1</v>
      </c>
    </row>
    <row r="86" spans="1:8" ht="12.75">
      <c r="A86" s="5" t="s">
        <v>42</v>
      </c>
      <c r="B86" s="12" t="s">
        <v>43</v>
      </c>
      <c r="C86" s="1">
        <v>11542.1</v>
      </c>
      <c r="D86" s="1">
        <v>8227.2</v>
      </c>
      <c r="E86" s="1">
        <f t="shared" si="4"/>
        <v>71.2799230642604</v>
      </c>
      <c r="F86" s="1">
        <v>4671.2</v>
      </c>
      <c r="G86" s="1">
        <f>SUM(D86-F86)</f>
        <v>3556.000000000001</v>
      </c>
      <c r="H86" s="1">
        <v>58.2</v>
      </c>
    </row>
    <row r="87" spans="1:8" ht="12.75">
      <c r="A87" s="5" t="s">
        <v>44</v>
      </c>
      <c r="B87" s="12" t="s">
        <v>45</v>
      </c>
      <c r="C87" s="1">
        <v>43944.7</v>
      </c>
      <c r="D87" s="1">
        <v>29863.5</v>
      </c>
      <c r="E87" s="1">
        <f t="shared" si="4"/>
        <v>67.95700050290479</v>
      </c>
      <c r="F87" s="1">
        <v>44076.3</v>
      </c>
      <c r="G87" s="1">
        <f>SUM(D87-F87)</f>
        <v>-14212.800000000003</v>
      </c>
      <c r="H87" s="1">
        <v>70.9</v>
      </c>
    </row>
    <row r="88" spans="1:8" ht="12.75">
      <c r="A88" s="5" t="s">
        <v>46</v>
      </c>
      <c r="B88" s="18">
        <v>1006</v>
      </c>
      <c r="C88" s="1">
        <v>1117.5</v>
      </c>
      <c r="D88" s="1">
        <v>937.8</v>
      </c>
      <c r="E88" s="1">
        <f t="shared" si="4"/>
        <v>83.91946308724832</v>
      </c>
      <c r="F88" s="1">
        <v>970.4</v>
      </c>
      <c r="G88" s="1">
        <f>SUM(D88-F88)</f>
        <v>-32.60000000000002</v>
      </c>
      <c r="H88" s="1">
        <v>86.8</v>
      </c>
    </row>
    <row r="89" spans="1:8" ht="12.75">
      <c r="A89" s="22" t="s">
        <v>59</v>
      </c>
      <c r="B89" s="25" t="s">
        <v>47</v>
      </c>
      <c r="C89" s="24">
        <f>SUM(C90:C92)</f>
        <v>13580.5</v>
      </c>
      <c r="D89" s="24">
        <f>SUM(D90:D92)</f>
        <v>10967.9</v>
      </c>
      <c r="E89" s="24">
        <f t="shared" si="4"/>
        <v>80.76212216045064</v>
      </c>
      <c r="F89" s="24">
        <f>SUM(F90:F92)</f>
        <v>9627.800000000001</v>
      </c>
      <c r="G89" s="24">
        <f>SUM(G90:G92)</f>
        <v>1340.0999999999992</v>
      </c>
      <c r="H89" s="24">
        <v>77</v>
      </c>
    </row>
    <row r="90" spans="1:8" ht="12.75">
      <c r="A90" s="5" t="s">
        <v>60</v>
      </c>
      <c r="B90" s="13" t="s">
        <v>48</v>
      </c>
      <c r="C90" s="1">
        <v>11411.9</v>
      </c>
      <c r="D90" s="1">
        <v>9344.4</v>
      </c>
      <c r="E90" s="1">
        <f t="shared" si="4"/>
        <v>81.88294674856948</v>
      </c>
      <c r="F90" s="1">
        <v>8076.6</v>
      </c>
      <c r="G90" s="1">
        <f>SUM(D90-F90)</f>
        <v>1267.7999999999993</v>
      </c>
      <c r="H90" s="1">
        <v>76.7</v>
      </c>
    </row>
    <row r="91" spans="1:8" ht="12.75">
      <c r="A91" s="5" t="s">
        <v>87</v>
      </c>
      <c r="B91" s="33" t="s">
        <v>83</v>
      </c>
      <c r="C91" s="1">
        <v>787</v>
      </c>
      <c r="D91" s="1">
        <v>616.3</v>
      </c>
      <c r="E91" s="1">
        <f t="shared" si="4"/>
        <v>78.3100381194409</v>
      </c>
      <c r="F91" s="1">
        <v>489</v>
      </c>
      <c r="G91" s="1">
        <f>SUM(D91-F91)</f>
        <v>127.29999999999995</v>
      </c>
      <c r="H91" s="1">
        <v>84.3</v>
      </c>
    </row>
    <row r="92" spans="1:8" ht="12.75">
      <c r="A92" s="5" t="s">
        <v>67</v>
      </c>
      <c r="B92" s="33">
        <v>1105</v>
      </c>
      <c r="C92" s="1">
        <v>1381.6</v>
      </c>
      <c r="D92" s="1">
        <v>1007.2</v>
      </c>
      <c r="E92" s="1">
        <f t="shared" si="4"/>
        <v>72.90098436595252</v>
      </c>
      <c r="F92" s="1">
        <v>1062.2</v>
      </c>
      <c r="G92" s="1">
        <f>SUM(D92-F92)</f>
        <v>-55</v>
      </c>
      <c r="H92" s="1">
        <v>75.9</v>
      </c>
    </row>
    <row r="93" spans="1:8" ht="25.5">
      <c r="A93" s="22" t="s">
        <v>52</v>
      </c>
      <c r="B93" s="25" t="s">
        <v>61</v>
      </c>
      <c r="C93" s="24">
        <f>SUM(C94:C94)</f>
        <v>3719</v>
      </c>
      <c r="D93" s="24">
        <f>SUM(D94:D94)</f>
        <v>453.3</v>
      </c>
      <c r="E93" s="24">
        <f t="shared" si="4"/>
        <v>12.188760419467599</v>
      </c>
      <c r="F93" s="24">
        <f>SUM(F94:F94)</f>
        <v>3212.1</v>
      </c>
      <c r="G93" s="24">
        <f>SUM(G94:G94)</f>
        <v>-2758.7999999999997</v>
      </c>
      <c r="H93" s="24">
        <v>45.7</v>
      </c>
    </row>
    <row r="94" spans="1:8" ht="25.5">
      <c r="A94" s="5" t="s">
        <v>88</v>
      </c>
      <c r="B94" s="13" t="s">
        <v>62</v>
      </c>
      <c r="C94" s="1">
        <v>3719</v>
      </c>
      <c r="D94" s="1">
        <v>453.3</v>
      </c>
      <c r="E94" s="1">
        <f t="shared" si="4"/>
        <v>12.188760419467599</v>
      </c>
      <c r="F94" s="1">
        <v>3212.1</v>
      </c>
      <c r="G94" s="1">
        <f>SUM(D94-F94)</f>
        <v>-2758.7999999999997</v>
      </c>
      <c r="H94" s="1">
        <v>45.7</v>
      </c>
    </row>
    <row r="95" spans="1:8" ht="12.75">
      <c r="A95" s="26" t="s">
        <v>49</v>
      </c>
      <c r="B95" s="27" t="s">
        <v>50</v>
      </c>
      <c r="C95" s="28">
        <f>SUM(C48+C56+C59+C61+C66+C71+C74+C81+C84+C89+C93)</f>
        <v>1033331.3</v>
      </c>
      <c r="D95" s="28">
        <f>SUM(D48+D56+D59+D61+D66+D71+D74+D81+D84+D89+D93)</f>
        <v>685289.2999999999</v>
      </c>
      <c r="E95" s="28">
        <f t="shared" si="4"/>
        <v>66.31844985243357</v>
      </c>
      <c r="F95" s="28">
        <f>SUM(F48+F56+F59+F61+F66+F71+F74+F81+F84+F89+F93)</f>
        <v>586441</v>
      </c>
      <c r="G95" s="28">
        <f>SUM(G48+G56+G59+G61+G66+G71+G74+G81+G84+G89+G93)</f>
        <v>98648.60000000002</v>
      </c>
      <c r="H95" s="28">
        <v>63.5</v>
      </c>
    </row>
    <row r="96" spans="1:8" ht="25.5">
      <c r="A96" s="29" t="s">
        <v>63</v>
      </c>
      <c r="B96" s="30" t="s">
        <v>64</v>
      </c>
      <c r="C96" s="36">
        <v>-92405.6</v>
      </c>
      <c r="D96" s="31">
        <v>5802.8</v>
      </c>
      <c r="E96" s="31"/>
      <c r="F96" s="31">
        <v>50541.4</v>
      </c>
      <c r="G96" s="31"/>
      <c r="H96" s="31"/>
    </row>
    <row r="97" spans="1:8" ht="12.75">
      <c r="A97" s="6"/>
      <c r="B97" s="14"/>
      <c r="C97" s="7"/>
      <c r="D97" s="7"/>
      <c r="E97" s="8"/>
      <c r="F97" s="7"/>
      <c r="G97" s="9"/>
      <c r="H97" s="8"/>
    </row>
    <row r="98" spans="1:8" ht="12.75">
      <c r="A98" s="6"/>
      <c r="B98" s="14"/>
      <c r="C98" s="64"/>
      <c r="D98" s="64"/>
      <c r="E98" s="64"/>
      <c r="F98" s="64"/>
      <c r="G98" s="64"/>
      <c r="H98" s="64"/>
    </row>
    <row r="99" spans="1:8" ht="12.75">
      <c r="A99" s="10"/>
      <c r="B99" s="15"/>
      <c r="C99" s="10"/>
      <c r="D99" s="10"/>
      <c r="E99" s="10"/>
      <c r="F99" s="10"/>
      <c r="G99" s="10"/>
      <c r="H99" s="10"/>
    </row>
  </sheetData>
  <sheetProtection/>
  <mergeCells count="2">
    <mergeCell ref="A1:H1"/>
    <mergeCell ref="C98:H9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2017-10-18T07:49:18Z</cp:lastPrinted>
  <dcterms:created xsi:type="dcterms:W3CDTF">2009-04-28T07:05:16Z</dcterms:created>
  <dcterms:modified xsi:type="dcterms:W3CDTF">2017-10-18T08:13:56Z</dcterms:modified>
  <cp:category/>
  <cp:version/>
  <cp:contentType/>
  <cp:contentStatus/>
</cp:coreProperties>
</file>